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0055" windowHeight="8955" activeTab="3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G8" i="4"/>
  <c r="G12"/>
  <c r="G19"/>
  <c r="G28"/>
  <c r="C8"/>
  <c r="C12"/>
  <c r="C19"/>
  <c r="E43" i="3"/>
  <c r="D38"/>
  <c r="D43" s="1"/>
  <c r="D29"/>
  <c r="D20"/>
  <c r="D15"/>
  <c r="N15" i="2"/>
  <c r="L15"/>
  <c r="F39"/>
  <c r="F21"/>
  <c r="F22" s="1"/>
  <c r="F9"/>
  <c r="F6"/>
  <c r="F20" i="1"/>
  <c r="G33" i="4" l="1"/>
  <c r="C33"/>
  <c r="F33" l="1"/>
</calcChain>
</file>

<file path=xl/sharedStrings.xml><?xml version="1.0" encoding="utf-8"?>
<sst xmlns="http://schemas.openxmlformats.org/spreadsheetml/2006/main" count="233" uniqueCount="149">
  <si>
    <t>остаток денег на расчетном счете ТСЖ на 1 января 2012 года</t>
  </si>
  <si>
    <t xml:space="preserve">начислено жителям дома </t>
  </si>
  <si>
    <t>начислено  арендаторам</t>
  </si>
  <si>
    <t>(УК. Ейсклифтремонт,подвалы и т.д)</t>
  </si>
  <si>
    <t>итого</t>
  </si>
  <si>
    <t>поступило на расчетный счет от жильцов</t>
  </si>
  <si>
    <t>поступило на расчетный счет от арендаторов</t>
  </si>
  <si>
    <t>долги  жильцов за техобслуживание дома</t>
  </si>
  <si>
    <t>УБОРЩИК ЛИФТОВЫХ ПОМЕЩЕНИЙ</t>
  </si>
  <si>
    <t>ИТОГО</t>
  </si>
  <si>
    <t>А) НЭСК - ОСВЕЩЕНИЕ  МЕСТ ОБЩЕГО ПОЛЬЗОВАНИЯ</t>
  </si>
  <si>
    <t>Б)ПЕРВАЯ ЭНЕРГЕТИЧЕСКАЯ КОМПАНИЯ - (обслуживание дома электриками)</t>
  </si>
  <si>
    <t>В)ООО МП "ЛИФТ"</t>
  </si>
  <si>
    <t xml:space="preserve">Е)ПРОВЕРКА ВЕНТКАНАЛОВ </t>
  </si>
  <si>
    <t>Ж)УСЛУГИ ЕИРЦ  (оплата  через кассу за техобслуживание)</t>
  </si>
  <si>
    <t>Л)ООО "ВОЛИК И К":</t>
  </si>
  <si>
    <t>(замена стояков общего пользования во 2,3,4, подъездах,в подвале спорткомплекса канализация,сбросники и т.д.)</t>
  </si>
  <si>
    <t xml:space="preserve">ИТОГО С ОСТАТКОМ НА 1.01.2012 </t>
  </si>
  <si>
    <t>РАСХОДЫ ЗА 2012 ГОД</t>
  </si>
  <si>
    <t>ПРЕДСЕДАТЕЛЬ ТСЖ  ( ОТПУСКЕ НЕ БЫЛА )</t>
  </si>
  <si>
    <t>за2011- 2012 год</t>
  </si>
  <si>
    <t xml:space="preserve">1.ЗАРПЛАТА СОТРУДНИКОВ ТСЖ В МЕСЯЦ ПО </t>
  </si>
  <si>
    <t>за месяц</t>
  </si>
  <si>
    <t>за год</t>
  </si>
  <si>
    <t xml:space="preserve">ТЕХНИК ТСЖ </t>
  </si>
  <si>
    <t xml:space="preserve">ДВОРНИК </t>
  </si>
  <si>
    <t>И)СТРАХОВАНИЕ И ОСВИДЕТЕЛЬСТВОВАНИЕ  ЛИФТОВ (10ШТУК)</t>
  </si>
  <si>
    <t>О) МАТЕРИАЛЫ(лампы, хозинвентарь, замки, канцтовары, перчатки, краска и т.д.)</t>
  </si>
  <si>
    <t>Р) ОБСЛУЖИВАНИЕ ГОРГАЗОМ</t>
  </si>
  <si>
    <t>фактически начислено</t>
  </si>
  <si>
    <t xml:space="preserve">2. ВЫПЛАЧЕНО ЗАРПЛАТЫ И ОТПУСКНЫХ </t>
  </si>
  <si>
    <t>П) ДЕЛОПРОИЗВОДСТВО (обслуживание программы 1С, банк-клиент, обслуживание банка, сдача отчетности,командировачные расходы, связь и т.д.)</t>
  </si>
  <si>
    <t>Отчет о проделанной работе правлением ТСЖ за 2012 год</t>
  </si>
  <si>
    <t>доходы за 2012год</t>
  </si>
  <si>
    <t>Н) СУДЕБНЫЕ ИЗДЕРЖКИ (по неплательщикам)</t>
  </si>
  <si>
    <t>долги арендаторов  за техническое обслуживание дома за 2012 год</t>
  </si>
  <si>
    <t>Подано на суд на неплательщиков за 2011-2012годы на сумму 124205рублей</t>
  </si>
  <si>
    <t>Взыскано долгов в 2012году на сумму 47948рублей.</t>
  </si>
  <si>
    <t>Выдано справок 377штук (бесплатно)</t>
  </si>
  <si>
    <t>Произведина замена общедомовых стояков ГВС, ХВС и канализации в подъездах № 2,3,4.</t>
  </si>
  <si>
    <t>Подано заявление на УПРАВЛЯЮЩУЮ КОМПАНИЮ и ПОДРЯДЧИКА в суд по некачественному капитальному ремонту</t>
  </si>
  <si>
    <t>Сделана строительная экспертиза по капитальному ремонту.</t>
  </si>
  <si>
    <t>Меняются поэтапно светильники вышедшие из строя после капитального ремонта в подъездах</t>
  </si>
  <si>
    <t>Председатель правления ТСЖ</t>
  </si>
  <si>
    <t>Председатель ревизионной комиссии ТСЖ</t>
  </si>
  <si>
    <t>БУХГАЛТЕР</t>
  </si>
  <si>
    <t>3.ВЫПЛАТА НАЛОГОВ</t>
  </si>
  <si>
    <t>ВЫПЛАЧЕНО ПОСТАВЩИКАМ</t>
  </si>
  <si>
    <t xml:space="preserve"> замена тросов в лифтах 5,6 подъезда</t>
  </si>
  <si>
    <t>Г) МЕЖЕВАНИЕ  УЧАСТКА</t>
  </si>
  <si>
    <t>ДОЛЖНЫ МЫ ООО "ВОЛИК И К" НА 1 ЯНВАРЯ 2014 ГОДА</t>
  </si>
  <si>
    <t>№5,6,7,2 СТОЯКА  8 ПОДЪЕЗДА</t>
  </si>
  <si>
    <t>№5,6</t>
  </si>
  <si>
    <t>Заменили тросса,   в лифтах подъездов №5,6</t>
  </si>
  <si>
    <t>Отчет о проделанной работе правлением ТСЖ за 2013 год</t>
  </si>
  <si>
    <t>остаток денег на расчетном счете ТСЖ на 1 января 2013 года</t>
  </si>
  <si>
    <t xml:space="preserve">ИТОГО С ОСТАТКОМ НА 31.01.2013 </t>
  </si>
  <si>
    <t xml:space="preserve">ПРЕДСЕДАТЕЛЬ ТСЖ </t>
  </si>
  <si>
    <t>№2,5,6,7, 2 СТОЯКА  8 ПОДЪЕЗДА</t>
  </si>
  <si>
    <t>подмена на время отпусков</t>
  </si>
  <si>
    <t>итого по поставщикам</t>
  </si>
  <si>
    <t xml:space="preserve">Подано на суд на неплательщиков за 2013 годы на сумму </t>
  </si>
  <si>
    <t>Взыскано долгов в 2013году на сумму</t>
  </si>
  <si>
    <t>Произведина замена общедомовых стояков ГВС, ХВС и канализации в подъездах № 2,5,6,7 ,8- подъезд 1 стояк</t>
  </si>
  <si>
    <t>Заменили тросса,   в новых   лифтах подъездов №5,6</t>
  </si>
  <si>
    <t>Выдано справок  396штук (бесплатно)</t>
  </si>
  <si>
    <t>396 шт</t>
  </si>
  <si>
    <t xml:space="preserve"> завоздушивания системы ГВС.</t>
  </si>
  <si>
    <t>: 24 раза меняли сбросник воздуха , по причине</t>
  </si>
  <si>
    <t xml:space="preserve">вызывалась аварийная сантехническая служба 78 раз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</si>
  <si>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производили  регулировку отопления - 44  раза</t>
  </si>
  <si>
    <t>Гатальская Л.В.</t>
  </si>
  <si>
    <t>№</t>
  </si>
  <si>
    <t>Статьи затрат</t>
  </si>
  <si>
    <t>Наименование статей затрат</t>
  </si>
  <si>
    <t>Стоимость работ на 1 кв.м. (руб)</t>
  </si>
  <si>
    <t>Затраты на 2013 год в рублях</t>
  </si>
  <si>
    <t>1.</t>
  </si>
  <si>
    <t>Услуги по текущему ремонту жилья (всего)</t>
  </si>
  <si>
    <t>В том числе по мероприятиям текущего ремонта :</t>
  </si>
  <si>
    <t>Ремонт конструктивных элементов здания дома</t>
  </si>
  <si>
    <t>Ремонт внутридомового инженерного оборудования</t>
  </si>
  <si>
    <t>2.</t>
  </si>
  <si>
    <t>Услуги по техническому обслуживанию (всего)</t>
  </si>
  <si>
    <t>В том числе по мероприятиям технического обслуживания:</t>
  </si>
  <si>
    <t>Техобслуживание электроустановки</t>
  </si>
  <si>
    <t>0.36</t>
  </si>
  <si>
    <t>Техобслуживание фасадных газопроводов и газовых стояков</t>
  </si>
  <si>
    <t>0.01</t>
  </si>
  <si>
    <t>Техобслуживание вентканалов</t>
  </si>
  <si>
    <t>0.12</t>
  </si>
  <si>
    <t>Техобслуживание лифтового хозяйства  (страховка, освидетельствование лифтов, з\п  уборщицы лифтов, налоги)</t>
  </si>
  <si>
    <t>Поверка манометров системы отопления</t>
  </si>
  <si>
    <t>Опрессовка системы отопления</t>
  </si>
  <si>
    <t>0.40</t>
  </si>
  <si>
    <t>Дератизация подвалов и чердаков</t>
  </si>
  <si>
    <t>Услуги по содержанию дома и территории (всего)</t>
  </si>
  <si>
    <t>В том числе по видам услуг:</t>
  </si>
  <si>
    <t>Уборка и благоустройство придомовой территории</t>
  </si>
  <si>
    <t xml:space="preserve"> (з\пл дворника, инвентарь)</t>
  </si>
  <si>
    <t>Оплата эл.энергии на освещение мест общего пользования</t>
  </si>
  <si>
    <t>0.88</t>
  </si>
  <si>
    <t>Услуги Расчетно-кассового центра</t>
  </si>
  <si>
    <t>Услуги банка</t>
  </si>
  <si>
    <t>Аварийно-восстановительные работы</t>
  </si>
  <si>
    <t>0.63</t>
  </si>
  <si>
    <t>Общехозяйственные расходы ( всего)</t>
  </si>
  <si>
    <t>В том числе:</t>
  </si>
  <si>
    <t>Содержание аппарата ТСЖ (з\пл , налоги, услуги связи)</t>
  </si>
  <si>
    <t>Ведение делопроизводства (канцтовары, программы и т.п.)</t>
  </si>
  <si>
    <t>0.15</t>
  </si>
  <si>
    <t>Налоги</t>
  </si>
  <si>
    <t>Всего расходов</t>
  </si>
  <si>
    <t>Смета  доходов и расходов на 2013 год</t>
  </si>
  <si>
    <t>На содержание  и  текущий ремонт дома  Товарищества собственников жилья</t>
  </si>
  <si>
    <t>«ТСЖ 20\1» по улице Коммунистическая 20\1 на 2013 год.</t>
  </si>
  <si>
    <t>1.1</t>
  </si>
  <si>
    <t>1.20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</si>
  <si>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</si>
  <si>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</si>
  <si>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</si>
  <si>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</si>
  <si>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</si>
  <si>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</si>
  <si>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</si>
  <si>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</si>
  <si>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</si>
  <si>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</si>
  <si>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</si>
  <si>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5.1</t>
  </si>
  <si>
    <t>5.2</t>
  </si>
  <si>
    <t>5.3</t>
  </si>
  <si>
    <t>2.42</t>
  </si>
  <si>
    <t>1.85</t>
  </si>
  <si>
    <t>12.51</t>
  </si>
  <si>
    <t>по факту</t>
  </si>
  <si>
    <t xml:space="preserve">Председатель правления ТСЖ </t>
  </si>
  <si>
    <t>Общая площадь дома 20797,0 кв.м.+ арендаторы 460,72=21257,72</t>
  </si>
  <si>
    <t xml:space="preserve"> при 100% оплате собираемость 3122045,64 +  69160,28=3191207</t>
  </si>
  <si>
    <t>3.5</t>
  </si>
  <si>
    <t>«ТСЖ 20\1» по улице Коммунистическая 20\1 за  2014 год.</t>
  </si>
  <si>
    <t>Смета  доходов и расходов за 2014год</t>
  </si>
  <si>
    <t>Общая площадь дома 20803,73 кв.м.+ арендаторы 477,7=21281,43</t>
  </si>
  <si>
    <t>поступило на расчетный счет 3417092 рубля</t>
  </si>
  <si>
    <t>Уборка и благоустройство придомовой территории ( з\пл дворника , налоги , покупка инвентаря)</t>
  </si>
  <si>
    <t>восстановление общедомовой антенны, содержание общедомовой антенны</t>
  </si>
  <si>
    <t>Ведение делопроизводства (канцтовары, программы , судебные дела и т.п.)</t>
  </si>
  <si>
    <t>план</t>
  </si>
  <si>
    <t>факт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</si>
</sst>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2" xfId="0" applyFont="1" applyBorder="1"/>
    <xf numFmtId="0" fontId="0" fillId="0" borderId="3" xfId="0" applyBorder="1"/>
    <xf numFmtId="0" fontId="1" fillId="0" borderId="3" xfId="0" applyFont="1" applyBorder="1"/>
    <xf numFmtId="0" fontId="3" fillId="0" borderId="0" xfId="0" applyFont="1"/>
    <xf numFmtId="0" fontId="4" fillId="0" borderId="0" xfId="0" applyFont="1"/>
    <xf numFmtId="0" fontId="1" fillId="0" borderId="3" xfId="0" applyFont="1" applyFill="1" applyBorder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1" xfId="0" applyFont="1" applyBorder="1" applyAlignment="1"/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/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5" fillId="0" borderId="13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0" xfId="0" applyFont="1"/>
    <xf numFmtId="0" fontId="8" fillId="0" borderId="0" xfId="0" applyFont="1"/>
    <xf numFmtId="0" fontId="6" fillId="0" borderId="19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2" fontId="6" fillId="0" borderId="14" xfId="0" applyNumberFormat="1" applyFont="1" applyBorder="1" applyAlignment="1">
      <alignment vertical="top" wrapText="1"/>
    </xf>
    <xf numFmtId="0" fontId="2" fillId="0" borderId="14" xfId="0" applyNumberFormat="1" applyFont="1" applyBorder="1" applyAlignment="1">
      <alignment vertical="top" wrapText="1"/>
    </xf>
    <xf numFmtId="164" fontId="2" fillId="0" borderId="14" xfId="0" applyNumberFormat="1" applyFont="1" applyBorder="1" applyAlignment="1">
      <alignment vertical="top" wrapText="1"/>
    </xf>
    <xf numFmtId="49" fontId="2" fillId="0" borderId="14" xfId="0" applyNumberFormat="1" applyFont="1" applyBorder="1" applyAlignment="1">
      <alignment vertical="top" wrapText="1"/>
    </xf>
    <xf numFmtId="49" fontId="6" fillId="0" borderId="14" xfId="0" applyNumberFormat="1" applyFont="1" applyBorder="1" applyAlignment="1">
      <alignment vertical="top" wrapText="1"/>
    </xf>
    <xf numFmtId="49" fontId="6" fillId="0" borderId="15" xfId="0" applyNumberFormat="1" applyFont="1" applyBorder="1" applyAlignment="1">
      <alignment vertical="top" wrapText="1"/>
    </xf>
    <xf numFmtId="49" fontId="2" fillId="0" borderId="15" xfId="0" applyNumberFormat="1" applyFont="1" applyBorder="1" applyAlignment="1">
      <alignment vertical="top" wrapText="1"/>
    </xf>
    <xf numFmtId="0" fontId="0" fillId="0" borderId="20" xfId="0" applyBorder="1"/>
    <xf numFmtId="0" fontId="0" fillId="0" borderId="21" xfId="0" applyBorder="1"/>
    <xf numFmtId="0" fontId="1" fillId="0" borderId="21" xfId="0" applyFont="1" applyBorder="1"/>
    <xf numFmtId="0" fontId="6" fillId="0" borderId="22" xfId="0" applyFont="1" applyBorder="1"/>
    <xf numFmtId="0" fontId="5" fillId="0" borderId="21" xfId="0" applyFont="1" applyBorder="1"/>
    <xf numFmtId="0" fontId="2" fillId="0" borderId="21" xfId="0" applyFont="1" applyBorder="1" applyAlignment="1">
      <alignment vertical="center"/>
    </xf>
    <xf numFmtId="0" fontId="2" fillId="0" borderId="21" xfId="0" applyFont="1" applyBorder="1"/>
    <xf numFmtId="0" fontId="9" fillId="0" borderId="0" xfId="0" applyFont="1"/>
    <xf numFmtId="0" fontId="5" fillId="0" borderId="13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49" fontId="2" fillId="0" borderId="14" xfId="0" applyNumberFormat="1" applyFont="1" applyBorder="1" applyAlignment="1">
      <alignment vertical="top" wrapText="1"/>
    </xf>
    <xf numFmtId="2" fontId="0" fillId="0" borderId="0" xfId="0" applyNumberFormat="1"/>
    <xf numFmtId="2" fontId="0" fillId="0" borderId="3" xfId="0" applyNumberFormat="1" applyBorder="1"/>
    <xf numFmtId="2" fontId="6" fillId="0" borderId="19" xfId="0" applyNumberFormat="1" applyFont="1" applyBorder="1" applyAlignment="1">
      <alignment vertical="top" wrapText="1"/>
    </xf>
    <xf numFmtId="2" fontId="9" fillId="0" borderId="0" xfId="0" applyNumberFormat="1" applyFont="1"/>
    <xf numFmtId="49" fontId="6" fillId="0" borderId="23" xfId="0" applyNumberFormat="1" applyFont="1" applyBorder="1" applyAlignment="1">
      <alignment vertical="top" wrapText="1"/>
    </xf>
    <xf numFmtId="49" fontId="2" fillId="0" borderId="3" xfId="0" applyNumberFormat="1" applyFont="1" applyBorder="1" applyAlignment="1">
      <alignment vertical="top" wrapText="1"/>
    </xf>
    <xf numFmtId="0" fontId="9" fillId="0" borderId="3" xfId="0" applyFont="1" applyBorder="1"/>
    <xf numFmtId="2" fontId="9" fillId="0" borderId="3" xfId="0" applyNumberFormat="1" applyFont="1" applyBorder="1"/>
    <xf numFmtId="0" fontId="4" fillId="0" borderId="3" xfId="0" applyNumberFormat="1" applyFont="1" applyBorder="1"/>
    <xf numFmtId="0" fontId="9" fillId="0" borderId="3" xfId="0" applyNumberFormat="1" applyFont="1" applyBorder="1"/>
    <xf numFmtId="2" fontId="2" fillId="0" borderId="19" xfId="0" applyNumberFormat="1" applyFont="1" applyBorder="1" applyAlignment="1">
      <alignment vertical="top" wrapText="1"/>
    </xf>
    <xf numFmtId="2" fontId="6" fillId="0" borderId="0" xfId="0" applyNumberFormat="1" applyFont="1" applyBorder="1" applyAlignment="1">
      <alignment vertical="top" wrapText="1"/>
    </xf>
    <xf numFmtId="2" fontId="2" fillId="0" borderId="3" xfId="0" applyNumberFormat="1" applyFont="1" applyBorder="1" applyAlignment="1">
      <alignment vertical="top" wrapText="1"/>
    </xf>
    <xf numFmtId="2" fontId="2" fillId="0" borderId="0" xfId="0" applyNumberFormat="1" applyFont="1"/>
    <xf numFmtId="0" fontId="0" fillId="0" borderId="0" xfId="0" applyNumberFormat="1"/>
    <xf numFmtId="0" fontId="9" fillId="0" borderId="15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9" fillId="0" borderId="16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49" fontId="2" fillId="0" borderId="13" xfId="0" applyNumberFormat="1" applyFont="1" applyBorder="1" applyAlignment="1">
      <alignment vertical="top" wrapText="1"/>
    </xf>
    <xf numFmtId="49" fontId="2" fillId="0" borderId="14" xfId="0" applyNumberFormat="1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2" fontId="5" fillId="0" borderId="17" xfId="0" applyNumberFormat="1" applyFont="1" applyBorder="1" applyAlignment="1">
      <alignment vertical="top" wrapText="1"/>
    </xf>
    <xf numFmtId="2" fontId="5" fillId="0" borderId="18" xfId="0" applyNumberFormat="1" applyFont="1" applyBorder="1" applyAlignment="1">
      <alignment vertical="top" wrapText="1"/>
    </xf>
    <xf numFmtId="1" fontId="4" fillId="0" borderId="19" xfId="0" applyNumberFormat="1" applyFont="1" applyBorder="1" applyAlignment="1">
      <alignment vertical="top" wrapText="1"/>
    </xf>
    <xf numFmtId="1" fontId="9" fillId="0" borderId="3" xfId="0" applyNumberFormat="1" applyFont="1" applyBorder="1"/>
    <xf numFmtId="1" fontId="9" fillId="2" borderId="3" xfId="0" applyNumberFormat="1" applyFont="1" applyFill="1" applyBorder="1"/>
    <xf numFmtId="1" fontId="4" fillId="2" borderId="19" xfId="0" applyNumberFormat="1" applyFont="1" applyFill="1" applyBorder="1" applyAlignment="1">
      <alignment vertical="top" wrapText="1"/>
    </xf>
    <xf numFmtId="1" fontId="4" fillId="2" borderId="3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1"/>
  <sheetViews>
    <sheetView workbookViewId="0">
      <selection activeCell="K13" sqref="K12:K13"/>
    </sheetView>
  </sheetViews>
  <sheetFormatPr defaultRowHeight="15"/>
  <cols>
    <col min="2" max="2" width="18.85546875" customWidth="1"/>
    <col min="3" max="3" width="28.7109375" customWidth="1"/>
    <col min="7" max="7" width="9.140625" customWidth="1"/>
  </cols>
  <sheetData>
    <row r="1" spans="1:8" ht="23.25">
      <c r="B1" s="5" t="s">
        <v>32</v>
      </c>
      <c r="C1" s="5"/>
      <c r="D1" s="5"/>
    </row>
    <row r="2" spans="1:8" ht="18.75">
      <c r="C2" s="6" t="s">
        <v>33</v>
      </c>
    </row>
    <row r="3" spans="1:8">
      <c r="A3" s="3" t="s">
        <v>0</v>
      </c>
      <c r="B3" s="3"/>
      <c r="C3" s="3"/>
      <c r="D3" s="3"/>
      <c r="E3" s="3"/>
      <c r="F3" s="3"/>
      <c r="G3" s="4">
        <v>26130</v>
      </c>
      <c r="H3" s="1"/>
    </row>
    <row r="4" spans="1:8">
      <c r="A4" s="3" t="s">
        <v>1</v>
      </c>
      <c r="B4" s="3"/>
      <c r="C4" s="3"/>
      <c r="D4" s="3"/>
      <c r="E4" s="3"/>
      <c r="F4" s="3"/>
      <c r="G4" s="3">
        <v>3463513</v>
      </c>
    </row>
    <row r="5" spans="1:8">
      <c r="A5" s="3" t="s">
        <v>2</v>
      </c>
      <c r="B5" s="3"/>
      <c r="C5" s="3" t="s">
        <v>3</v>
      </c>
      <c r="E5" s="3"/>
      <c r="F5" s="3"/>
      <c r="G5" s="3">
        <v>222870</v>
      </c>
    </row>
    <row r="6" spans="1:8">
      <c r="A6" s="3" t="s">
        <v>4</v>
      </c>
      <c r="B6" s="3"/>
      <c r="C6" s="3"/>
      <c r="D6" s="3"/>
      <c r="E6" s="3"/>
      <c r="F6" s="3"/>
      <c r="G6" s="4">
        <v>3686383</v>
      </c>
    </row>
    <row r="7" spans="1:8">
      <c r="A7" s="3" t="s">
        <v>5</v>
      </c>
      <c r="B7" s="3"/>
      <c r="C7" s="3"/>
      <c r="D7" s="3"/>
      <c r="E7" s="3"/>
      <c r="F7" s="3"/>
      <c r="G7" s="4">
        <v>3054086</v>
      </c>
    </row>
    <row r="8" spans="1:8">
      <c r="A8" s="3" t="s">
        <v>6</v>
      </c>
      <c r="B8" s="3"/>
      <c r="C8" s="3"/>
      <c r="D8" s="3"/>
      <c r="E8" s="3"/>
      <c r="F8" s="3"/>
      <c r="G8" s="4">
        <v>212212</v>
      </c>
    </row>
    <row r="9" spans="1:8">
      <c r="A9" s="3" t="s">
        <v>17</v>
      </c>
      <c r="B9" s="3"/>
      <c r="C9" s="3"/>
      <c r="D9" s="3"/>
      <c r="F9" s="3"/>
      <c r="G9" s="4">
        <v>3292428</v>
      </c>
    </row>
    <row r="10" spans="1:8">
      <c r="A10" s="3" t="s">
        <v>7</v>
      </c>
      <c r="B10" s="3"/>
      <c r="C10" s="3"/>
      <c r="D10" s="3" t="s">
        <v>20</v>
      </c>
      <c r="E10" s="14"/>
      <c r="F10" s="3"/>
      <c r="G10" s="4"/>
    </row>
    <row r="11" spans="1:8">
      <c r="A11" s="73" t="s">
        <v>35</v>
      </c>
      <c r="B11" s="74"/>
      <c r="C11" s="74"/>
      <c r="D11" s="74"/>
      <c r="E11" s="74"/>
      <c r="F11" s="3"/>
      <c r="G11" s="4">
        <v>16629</v>
      </c>
    </row>
    <row r="12" spans="1:8" ht="18.75">
      <c r="C12" s="6" t="s">
        <v>18</v>
      </c>
    </row>
    <row r="13" spans="1:8" ht="32.25" customHeight="1">
      <c r="A13" s="67" t="s">
        <v>21</v>
      </c>
      <c r="B13" s="68"/>
      <c r="C13" s="69"/>
      <c r="D13" s="3"/>
      <c r="E13" s="3"/>
      <c r="F13" s="66" t="s">
        <v>29</v>
      </c>
      <c r="G13" s="66"/>
    </row>
    <row r="14" spans="1:8" ht="20.25" customHeight="1">
      <c r="A14" s="70"/>
      <c r="B14" s="71"/>
      <c r="C14" s="72"/>
      <c r="D14" s="3"/>
      <c r="E14" s="3"/>
      <c r="F14" s="3" t="s">
        <v>22</v>
      </c>
      <c r="G14" s="3" t="s">
        <v>23</v>
      </c>
    </row>
    <row r="15" spans="1:8">
      <c r="A15" s="73" t="s">
        <v>19</v>
      </c>
      <c r="B15" s="74"/>
      <c r="C15" s="74"/>
      <c r="D15" s="74"/>
      <c r="E15" s="75"/>
      <c r="F15" s="3">
        <v>12000</v>
      </c>
      <c r="G15" s="3">
        <v>144456</v>
      </c>
    </row>
    <row r="16" spans="1:8">
      <c r="A16" s="73" t="s">
        <v>24</v>
      </c>
      <c r="B16" s="74"/>
      <c r="C16" s="74"/>
      <c r="D16" s="74"/>
      <c r="E16" s="75"/>
      <c r="F16" s="3">
        <v>12000</v>
      </c>
      <c r="G16" s="3">
        <v>144489</v>
      </c>
    </row>
    <row r="17" spans="1:7">
      <c r="A17" s="73" t="s">
        <v>45</v>
      </c>
      <c r="B17" s="74"/>
      <c r="C17" s="74"/>
      <c r="D17" s="74"/>
      <c r="E17" s="75"/>
      <c r="F17" s="3">
        <v>4650</v>
      </c>
      <c r="G17" s="3">
        <v>55789</v>
      </c>
    </row>
    <row r="18" spans="1:7">
      <c r="A18" s="73" t="s">
        <v>25</v>
      </c>
      <c r="B18" s="74"/>
      <c r="C18" s="74"/>
      <c r="D18" s="74"/>
      <c r="E18" s="75"/>
      <c r="F18" s="3">
        <v>11500</v>
      </c>
      <c r="G18" s="3">
        <v>142455</v>
      </c>
    </row>
    <row r="19" spans="1:7">
      <c r="A19" s="73" t="s">
        <v>8</v>
      </c>
      <c r="B19" s="74"/>
      <c r="C19" s="74"/>
      <c r="D19" s="74"/>
      <c r="E19" s="75"/>
      <c r="F19" s="3">
        <v>2300</v>
      </c>
      <c r="G19" s="3">
        <v>30325</v>
      </c>
    </row>
    <row r="20" spans="1:7">
      <c r="A20" s="73" t="s">
        <v>9</v>
      </c>
      <c r="B20" s="74"/>
      <c r="C20" s="74"/>
      <c r="D20" s="74"/>
      <c r="E20" s="75"/>
      <c r="F20" s="3">
        <f>SUM(F15:F19)</f>
        <v>42450</v>
      </c>
      <c r="G20" s="3">
        <v>557425</v>
      </c>
    </row>
    <row r="21" spans="1:7">
      <c r="A21" s="4" t="s">
        <v>30</v>
      </c>
      <c r="B21" s="8"/>
      <c r="C21" s="9"/>
      <c r="D21" s="9"/>
      <c r="E21" s="9"/>
      <c r="F21" s="10"/>
      <c r="G21" s="7">
        <v>557425</v>
      </c>
    </row>
    <row r="22" spans="1:7">
      <c r="A22" s="3" t="s">
        <v>46</v>
      </c>
      <c r="B22" s="3"/>
      <c r="C22" s="3"/>
      <c r="D22" s="3"/>
      <c r="E22" s="3"/>
      <c r="F22" s="3"/>
      <c r="G22" s="3">
        <v>113117</v>
      </c>
    </row>
    <row r="23" spans="1:7">
      <c r="A23" s="76" t="s">
        <v>47</v>
      </c>
      <c r="B23" s="77"/>
      <c r="C23" s="77"/>
      <c r="D23" s="77"/>
      <c r="E23" s="77"/>
      <c r="F23" s="78"/>
      <c r="G23" s="4"/>
    </row>
    <row r="24" spans="1:7">
      <c r="A24" s="73" t="s">
        <v>10</v>
      </c>
      <c r="B24" s="74"/>
      <c r="C24" s="74"/>
      <c r="D24" s="74"/>
      <c r="E24" s="74"/>
      <c r="F24" s="75"/>
      <c r="G24" s="3">
        <v>217025</v>
      </c>
    </row>
    <row r="25" spans="1:7">
      <c r="A25" s="73" t="s">
        <v>11</v>
      </c>
      <c r="B25" s="74"/>
      <c r="C25" s="74"/>
      <c r="D25" s="74"/>
      <c r="E25" s="74"/>
      <c r="F25" s="75"/>
      <c r="G25" s="3">
        <v>96720</v>
      </c>
    </row>
    <row r="26" spans="1:7">
      <c r="A26" s="73" t="s">
        <v>12</v>
      </c>
      <c r="B26" s="74"/>
      <c r="C26" s="74"/>
      <c r="D26" s="74"/>
      <c r="E26" s="74"/>
      <c r="F26" s="75"/>
      <c r="G26" s="3">
        <v>543500</v>
      </c>
    </row>
    <row r="27" spans="1:7">
      <c r="A27" s="73" t="s">
        <v>48</v>
      </c>
      <c r="B27" s="74"/>
      <c r="C27" s="74"/>
      <c r="D27" s="74"/>
      <c r="E27" s="74"/>
      <c r="F27" s="75"/>
      <c r="G27" s="3">
        <v>10608</v>
      </c>
    </row>
    <row r="28" spans="1:7">
      <c r="A28" s="73" t="s">
        <v>49</v>
      </c>
      <c r="B28" s="74"/>
      <c r="C28" s="74"/>
      <c r="D28" s="74"/>
      <c r="E28" s="74"/>
      <c r="F28" s="75"/>
      <c r="G28" s="3">
        <v>6000</v>
      </c>
    </row>
    <row r="29" spans="1:7">
      <c r="A29" s="73"/>
      <c r="B29" s="74"/>
      <c r="C29" s="74"/>
      <c r="D29" s="74"/>
      <c r="E29" s="74"/>
      <c r="F29" s="75"/>
      <c r="G29" s="3"/>
    </row>
    <row r="30" spans="1:7">
      <c r="A30" s="73" t="s">
        <v>13</v>
      </c>
      <c r="B30" s="74"/>
      <c r="C30" s="74"/>
      <c r="D30" s="74"/>
      <c r="E30" s="74"/>
      <c r="F30" s="75"/>
      <c r="G30" s="3">
        <v>22260</v>
      </c>
    </row>
    <row r="31" spans="1:7">
      <c r="A31" s="73" t="s">
        <v>14</v>
      </c>
      <c r="B31" s="74"/>
      <c r="C31" s="74"/>
      <c r="D31" s="74"/>
      <c r="E31" s="74"/>
      <c r="F31" s="75"/>
      <c r="G31" s="3">
        <v>93834</v>
      </c>
    </row>
    <row r="32" spans="1:7">
      <c r="A32" s="11"/>
      <c r="B32" s="12"/>
      <c r="C32" s="12"/>
      <c r="D32" s="12"/>
      <c r="E32" s="12"/>
      <c r="F32" s="13"/>
      <c r="G32" s="3"/>
    </row>
    <row r="33" spans="1:10">
      <c r="A33" s="73" t="s">
        <v>26</v>
      </c>
      <c r="B33" s="74"/>
      <c r="C33" s="74"/>
      <c r="D33" s="74"/>
      <c r="E33" s="74"/>
      <c r="F33" s="75"/>
      <c r="G33" s="3">
        <v>34500</v>
      </c>
    </row>
    <row r="34" spans="1:10">
      <c r="A34" s="73"/>
      <c r="B34" s="74"/>
      <c r="C34" s="74"/>
      <c r="D34" s="74"/>
      <c r="E34" s="74"/>
      <c r="F34" s="75"/>
      <c r="G34" s="3"/>
    </row>
    <row r="35" spans="1:10">
      <c r="A35" s="73" t="s">
        <v>15</v>
      </c>
      <c r="B35" s="74"/>
      <c r="C35" s="74"/>
      <c r="D35" s="74"/>
      <c r="E35" s="74"/>
      <c r="F35" s="75"/>
      <c r="G35" s="3"/>
    </row>
    <row r="36" spans="1:10">
      <c r="A36" s="73" t="s">
        <v>16</v>
      </c>
      <c r="B36" s="74"/>
      <c r="C36" s="74"/>
      <c r="D36" s="74"/>
      <c r="E36" s="74"/>
      <c r="F36" s="75"/>
      <c r="G36" s="3">
        <v>1656251</v>
      </c>
    </row>
    <row r="37" spans="1:10" ht="15.75" thickBot="1">
      <c r="A37" s="76" t="s">
        <v>50</v>
      </c>
      <c r="B37" s="77"/>
      <c r="C37" s="77"/>
      <c r="D37" s="77"/>
      <c r="E37" s="77"/>
      <c r="F37" s="78"/>
      <c r="G37" s="3">
        <v>481558.7</v>
      </c>
    </row>
    <row r="38" spans="1:10" ht="15.75" thickBot="1">
      <c r="A38" s="73"/>
      <c r="B38" s="74"/>
      <c r="C38" s="74"/>
      <c r="D38" s="74"/>
      <c r="E38" s="74"/>
      <c r="F38" s="75"/>
      <c r="G38" s="3"/>
      <c r="J38" s="2"/>
    </row>
    <row r="39" spans="1:10">
      <c r="A39" s="73" t="s">
        <v>34</v>
      </c>
      <c r="B39" s="74"/>
      <c r="C39" s="74"/>
      <c r="D39" s="74"/>
      <c r="E39" s="74"/>
      <c r="F39" s="75"/>
      <c r="G39" s="3">
        <v>54082</v>
      </c>
    </row>
    <row r="40" spans="1:10">
      <c r="A40" s="73" t="s">
        <v>27</v>
      </c>
      <c r="B40" s="74"/>
      <c r="C40" s="74"/>
      <c r="D40" s="74"/>
      <c r="E40" s="74"/>
      <c r="F40" s="75"/>
      <c r="G40" s="3">
        <v>33221</v>
      </c>
    </row>
    <row r="41" spans="1:10">
      <c r="A41" s="73" t="s">
        <v>31</v>
      </c>
      <c r="B41" s="74"/>
      <c r="C41" s="74"/>
      <c r="D41" s="74"/>
      <c r="E41" s="74"/>
      <c r="F41" s="75"/>
      <c r="G41" s="3">
        <v>33280</v>
      </c>
    </row>
    <row r="42" spans="1:10">
      <c r="A42" s="73" t="s">
        <v>28</v>
      </c>
      <c r="B42" s="74"/>
      <c r="C42" s="74"/>
      <c r="D42" s="74"/>
      <c r="E42" s="74"/>
      <c r="F42" s="75"/>
      <c r="G42" s="3">
        <v>1396</v>
      </c>
    </row>
    <row r="44" spans="1:10">
      <c r="A44" t="s">
        <v>36</v>
      </c>
    </row>
    <row r="45" spans="1:10">
      <c r="A45" t="s">
        <v>37</v>
      </c>
    </row>
    <row r="46" spans="1:10">
      <c r="A46" t="s">
        <v>38</v>
      </c>
    </row>
    <row r="48" spans="1:10">
      <c r="A48" t="s">
        <v>39</v>
      </c>
      <c r="F48" t="s">
        <v>51</v>
      </c>
    </row>
    <row r="49" spans="1:5">
      <c r="A49" t="s">
        <v>40</v>
      </c>
    </row>
    <row r="50" spans="1:5">
      <c r="A50" t="s">
        <v>41</v>
      </c>
    </row>
    <row r="51" spans="1:5">
      <c r="A51" t="s">
        <v>42</v>
      </c>
    </row>
    <row r="52" spans="1:5">
      <c r="A52" t="s">
        <v>53</v>
      </c>
      <c r="E52" t="s">
        <v>52</v>
      </c>
    </row>
    <row r="59" spans="1:5">
      <c r="C59" t="s">
        <v>43</v>
      </c>
    </row>
    <row r="61" spans="1:5">
      <c r="C61" t="s">
        <v>44</v>
      </c>
    </row>
  </sheetData>
  <mergeCells count="28">
    <mergeCell ref="A41:F41"/>
    <mergeCell ref="A42:F42"/>
    <mergeCell ref="A11:E11"/>
    <mergeCell ref="A34:F34"/>
    <mergeCell ref="A35:F35"/>
    <mergeCell ref="A36:F36"/>
    <mergeCell ref="A37:F37"/>
    <mergeCell ref="A38:F38"/>
    <mergeCell ref="A39:F39"/>
    <mergeCell ref="A28:F28"/>
    <mergeCell ref="A29:F29"/>
    <mergeCell ref="A30:F30"/>
    <mergeCell ref="A31:F31"/>
    <mergeCell ref="A33:F33"/>
    <mergeCell ref="A23:F23"/>
    <mergeCell ref="A24:F24"/>
    <mergeCell ref="A25:F25"/>
    <mergeCell ref="A26:F26"/>
    <mergeCell ref="A27:F27"/>
    <mergeCell ref="A40:F40"/>
    <mergeCell ref="A18:E18"/>
    <mergeCell ref="A19:E19"/>
    <mergeCell ref="A20:E20"/>
    <mergeCell ref="F13:G13"/>
    <mergeCell ref="A13:C14"/>
    <mergeCell ref="A15:E15"/>
    <mergeCell ref="A16:E16"/>
    <mergeCell ref="A17:E17"/>
  </mergeCells>
  <pageMargins left="0.70866141732283472" right="0.70866141732283472" top="0.74803149606299213" bottom="0.35433070866141736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4"/>
  <sheetViews>
    <sheetView workbookViewId="0">
      <selection activeCell="N7" sqref="N7"/>
    </sheetView>
  </sheetViews>
  <sheetFormatPr defaultRowHeight="15"/>
  <cols>
    <col min="2" max="2" width="18.85546875" customWidth="1"/>
    <col min="6" max="6" width="14.42578125" customWidth="1"/>
  </cols>
  <sheetData>
    <row r="1" spans="1:14" ht="23.25">
      <c r="B1" s="5" t="s">
        <v>54</v>
      </c>
      <c r="C1" s="5"/>
    </row>
    <row r="2" spans="1:14">
      <c r="L2">
        <v>20766.439999999999</v>
      </c>
      <c r="N2">
        <v>259788.24</v>
      </c>
    </row>
    <row r="3" spans="1:14">
      <c r="A3" s="3" t="s">
        <v>55</v>
      </c>
      <c r="B3" s="3"/>
      <c r="C3" s="3"/>
      <c r="D3" s="3"/>
      <c r="E3" s="3"/>
      <c r="F3" s="4">
        <v>1711.29</v>
      </c>
      <c r="L3">
        <v>20779.919999999998</v>
      </c>
      <c r="N3">
        <v>259956.87</v>
      </c>
    </row>
    <row r="4" spans="1:14">
      <c r="A4" s="3" t="s">
        <v>1</v>
      </c>
      <c r="B4" s="3"/>
      <c r="C4" s="3"/>
      <c r="D4" s="3"/>
      <c r="E4" s="3"/>
      <c r="F4" s="3">
        <v>3463513</v>
      </c>
      <c r="L4">
        <v>20780.419999999998</v>
      </c>
      <c r="N4">
        <v>259963.13</v>
      </c>
    </row>
    <row r="5" spans="1:14">
      <c r="A5" s="3" t="s">
        <v>2</v>
      </c>
      <c r="B5" s="3"/>
      <c r="D5" s="3"/>
      <c r="E5" s="3"/>
      <c r="F5" s="3">
        <v>222870</v>
      </c>
      <c r="L5">
        <v>20780.419999999998</v>
      </c>
      <c r="N5">
        <v>259963.13</v>
      </c>
    </row>
    <row r="6" spans="1:14">
      <c r="A6" s="3" t="s">
        <v>4</v>
      </c>
      <c r="B6" s="3"/>
      <c r="C6" s="3"/>
      <c r="D6" s="3"/>
      <c r="E6" s="3"/>
      <c r="F6" s="4">
        <f>SUM(F4:F5)</f>
        <v>3686383</v>
      </c>
      <c r="L6">
        <v>20780.419999999998</v>
      </c>
      <c r="N6">
        <v>259963.13</v>
      </c>
    </row>
    <row r="7" spans="1:14">
      <c r="A7" s="3" t="s">
        <v>5</v>
      </c>
      <c r="B7" s="3"/>
      <c r="C7" s="3"/>
      <c r="D7" s="3"/>
      <c r="E7" s="3"/>
      <c r="F7" s="4">
        <v>3042572.71</v>
      </c>
      <c r="L7">
        <v>20788.32</v>
      </c>
      <c r="N7">
        <v>260061.96</v>
      </c>
    </row>
    <row r="8" spans="1:14">
      <c r="A8" s="3" t="s">
        <v>6</v>
      </c>
      <c r="B8" s="3"/>
      <c r="C8" s="3"/>
      <c r="D8" s="3"/>
      <c r="E8" s="3"/>
      <c r="F8" s="4">
        <v>245528</v>
      </c>
      <c r="L8">
        <v>20792.12</v>
      </c>
      <c r="N8">
        <v>26109.5</v>
      </c>
    </row>
    <row r="9" spans="1:14">
      <c r="A9" s="3" t="s">
        <v>56</v>
      </c>
      <c r="B9" s="3"/>
      <c r="C9" s="3"/>
      <c r="E9" s="3"/>
      <c r="F9" s="4">
        <f>F3+F7+F8</f>
        <v>3289812</v>
      </c>
      <c r="L9">
        <v>20792.080000000002</v>
      </c>
      <c r="N9">
        <v>260109</v>
      </c>
    </row>
    <row r="10" spans="1:14">
      <c r="A10" s="3" t="s">
        <v>7</v>
      </c>
      <c r="B10" s="3"/>
      <c r="C10" s="3" t="s">
        <v>20</v>
      </c>
      <c r="D10" s="14"/>
      <c r="E10" s="3"/>
      <c r="F10" s="4">
        <v>175408</v>
      </c>
      <c r="L10">
        <v>20786.990000000002</v>
      </c>
      <c r="N10">
        <v>260045.34</v>
      </c>
    </row>
    <row r="11" spans="1:14">
      <c r="A11" s="73" t="s">
        <v>35</v>
      </c>
      <c r="B11" s="74"/>
      <c r="C11" s="74"/>
      <c r="D11" s="74"/>
      <c r="E11" s="3"/>
      <c r="F11" s="4">
        <v>16629</v>
      </c>
      <c r="L11">
        <v>20793.29</v>
      </c>
      <c r="N11">
        <v>260124.14</v>
      </c>
    </row>
    <row r="12" spans="1:14">
      <c r="L12">
        <v>20793.88</v>
      </c>
      <c r="N12">
        <v>260131.52</v>
      </c>
    </row>
    <row r="13" spans="1:14" ht="15.75">
      <c r="A13" s="67" t="s">
        <v>21</v>
      </c>
      <c r="B13" s="68"/>
      <c r="C13" s="3"/>
      <c r="D13" s="3"/>
      <c r="E13" s="66" t="s">
        <v>29</v>
      </c>
      <c r="F13" s="66"/>
      <c r="L13">
        <v>20797.11</v>
      </c>
      <c r="N13">
        <v>260171.93</v>
      </c>
    </row>
    <row r="14" spans="1:14">
      <c r="A14" s="70"/>
      <c r="B14" s="71"/>
      <c r="C14" s="3"/>
      <c r="D14" s="3"/>
      <c r="E14" s="3"/>
      <c r="F14" s="3" t="s">
        <v>23</v>
      </c>
    </row>
    <row r="15" spans="1:14">
      <c r="A15" s="73" t="s">
        <v>57</v>
      </c>
      <c r="B15" s="74"/>
      <c r="C15" s="74"/>
      <c r="D15" s="75"/>
      <c r="E15" s="3"/>
      <c r="F15" s="3">
        <v>144456</v>
      </c>
      <c r="L15">
        <f>SUM(L2:L14)</f>
        <v>249431.41000000003</v>
      </c>
      <c r="N15">
        <f>SUM(N2:N14)</f>
        <v>2886387.89</v>
      </c>
    </row>
    <row r="16" spans="1:14">
      <c r="A16" s="73" t="s">
        <v>24</v>
      </c>
      <c r="B16" s="74"/>
      <c r="C16" s="74"/>
      <c r="D16" s="75"/>
      <c r="E16" s="3"/>
      <c r="F16" s="3">
        <v>144489</v>
      </c>
    </row>
    <row r="17" spans="1:6">
      <c r="A17" s="73" t="s">
        <v>45</v>
      </c>
      <c r="B17" s="74"/>
      <c r="C17" s="74"/>
      <c r="D17" s="75"/>
      <c r="E17" s="3"/>
      <c r="F17" s="3">
        <v>55789</v>
      </c>
    </row>
    <row r="18" spans="1:6">
      <c r="A18" s="73" t="s">
        <v>25</v>
      </c>
      <c r="B18" s="74"/>
      <c r="C18" s="74"/>
      <c r="D18" s="75"/>
      <c r="E18" s="3"/>
      <c r="F18" s="3">
        <v>141636</v>
      </c>
    </row>
    <row r="19" spans="1:6">
      <c r="A19" s="73" t="s">
        <v>8</v>
      </c>
      <c r="B19" s="74"/>
      <c r="C19" s="74"/>
      <c r="D19" s="75"/>
      <c r="E19" s="3"/>
      <c r="F19" s="3">
        <v>30325</v>
      </c>
    </row>
    <row r="20" spans="1:6">
      <c r="A20" s="15" t="s">
        <v>59</v>
      </c>
      <c r="B20" s="16"/>
      <c r="C20" s="16"/>
      <c r="D20" s="17"/>
      <c r="E20" s="3"/>
      <c r="F20" s="3">
        <v>37307.160000000003</v>
      </c>
    </row>
    <row r="21" spans="1:6">
      <c r="A21" s="73" t="s">
        <v>9</v>
      </c>
      <c r="B21" s="74"/>
      <c r="C21" s="74"/>
      <c r="D21" s="75"/>
      <c r="E21" s="3"/>
      <c r="F21" s="3">
        <f>SUM(F15:F20)</f>
        <v>554002.16</v>
      </c>
    </row>
    <row r="22" spans="1:6">
      <c r="A22" s="4" t="s">
        <v>30</v>
      </c>
      <c r="B22" s="8"/>
      <c r="C22" s="9"/>
      <c r="D22" s="9"/>
      <c r="E22" s="10"/>
      <c r="F22" s="4">
        <f>F21</f>
        <v>554002.16</v>
      </c>
    </row>
    <row r="23" spans="1:6">
      <c r="A23" s="4" t="s">
        <v>46</v>
      </c>
      <c r="B23" s="3"/>
      <c r="C23" s="3"/>
      <c r="D23" s="3"/>
      <c r="E23" s="3"/>
      <c r="F23" s="4">
        <v>172149.15</v>
      </c>
    </row>
    <row r="24" spans="1:6">
      <c r="A24" s="76" t="s">
        <v>47</v>
      </c>
      <c r="B24" s="77"/>
      <c r="C24" s="77"/>
      <c r="D24" s="77"/>
      <c r="E24" s="78"/>
      <c r="F24" s="4"/>
    </row>
    <row r="25" spans="1:6">
      <c r="A25" s="73" t="s">
        <v>10</v>
      </c>
      <c r="B25" s="74"/>
      <c r="C25" s="74"/>
      <c r="D25" s="74"/>
      <c r="E25" s="75"/>
      <c r="F25" s="3">
        <v>217672.04</v>
      </c>
    </row>
    <row r="26" spans="1:6">
      <c r="A26" s="73" t="s">
        <v>11</v>
      </c>
      <c r="B26" s="74"/>
      <c r="C26" s="74"/>
      <c r="D26" s="74"/>
      <c r="E26" s="75"/>
      <c r="F26" s="3">
        <v>95923.51</v>
      </c>
    </row>
    <row r="27" spans="1:6">
      <c r="A27" s="73" t="s">
        <v>12</v>
      </c>
      <c r="B27" s="74"/>
      <c r="C27" s="74"/>
      <c r="D27" s="74"/>
      <c r="E27" s="75"/>
      <c r="F27" s="3">
        <v>543500</v>
      </c>
    </row>
    <row r="28" spans="1:6">
      <c r="A28" s="73" t="s">
        <v>48</v>
      </c>
      <c r="B28" s="74"/>
      <c r="C28" s="74"/>
      <c r="D28" s="74"/>
      <c r="E28" s="75"/>
      <c r="F28" s="3">
        <v>10608</v>
      </c>
    </row>
    <row r="29" spans="1:6">
      <c r="A29" s="73" t="s">
        <v>49</v>
      </c>
      <c r="B29" s="74"/>
      <c r="C29" s="74"/>
      <c r="D29" s="74"/>
      <c r="E29" s="75"/>
      <c r="F29" s="3">
        <v>6000</v>
      </c>
    </row>
    <row r="30" spans="1:6">
      <c r="A30" s="73" t="s">
        <v>13</v>
      </c>
      <c r="B30" s="74"/>
      <c r="C30" s="74"/>
      <c r="D30" s="74"/>
      <c r="E30" s="75"/>
      <c r="F30" s="3">
        <v>22260</v>
      </c>
    </row>
    <row r="31" spans="1:6">
      <c r="A31" s="73" t="s">
        <v>14</v>
      </c>
      <c r="B31" s="74"/>
      <c r="C31" s="74"/>
      <c r="D31" s="74"/>
      <c r="E31" s="75"/>
      <c r="F31" s="3">
        <v>93833.73</v>
      </c>
    </row>
    <row r="32" spans="1:6">
      <c r="A32" s="73" t="s">
        <v>26</v>
      </c>
      <c r="B32" s="74"/>
      <c r="C32" s="74"/>
      <c r="D32" s="74"/>
      <c r="E32" s="75"/>
      <c r="F32" s="3">
        <v>34500</v>
      </c>
    </row>
    <row r="33" spans="1:7">
      <c r="A33" s="73" t="s">
        <v>15</v>
      </c>
      <c r="B33" s="74"/>
      <c r="C33" s="74"/>
      <c r="D33" s="74"/>
      <c r="E33" s="75"/>
      <c r="F33" s="3"/>
    </row>
    <row r="34" spans="1:7">
      <c r="A34" s="73" t="s">
        <v>16</v>
      </c>
      <c r="B34" s="74"/>
      <c r="C34" s="74"/>
      <c r="D34" s="74"/>
      <c r="E34" s="75"/>
      <c r="F34" s="4">
        <v>1334000</v>
      </c>
    </row>
    <row r="35" spans="1:7">
      <c r="A35" s="73" t="s">
        <v>34</v>
      </c>
      <c r="B35" s="74"/>
      <c r="C35" s="74"/>
      <c r="D35" s="74"/>
      <c r="E35" s="75"/>
      <c r="F35" s="3">
        <v>94005.56</v>
      </c>
    </row>
    <row r="36" spans="1:7">
      <c r="A36" s="73" t="s">
        <v>27</v>
      </c>
      <c r="B36" s="74"/>
      <c r="C36" s="74"/>
      <c r="D36" s="74"/>
      <c r="E36" s="75"/>
      <c r="F36" s="3">
        <v>31621.03</v>
      </c>
    </row>
    <row r="37" spans="1:7">
      <c r="A37" s="73" t="s">
        <v>31</v>
      </c>
      <c r="B37" s="74"/>
      <c r="C37" s="74"/>
      <c r="D37" s="74"/>
      <c r="E37" s="75"/>
      <c r="F37" s="3">
        <v>78340.820000000007</v>
      </c>
    </row>
    <row r="38" spans="1:7">
      <c r="A38" s="73" t="s">
        <v>28</v>
      </c>
      <c r="B38" s="74"/>
      <c r="C38" s="74"/>
      <c r="D38" s="74"/>
      <c r="E38" s="75"/>
      <c r="F38" s="3">
        <v>1396</v>
      </c>
    </row>
    <row r="39" spans="1:7">
      <c r="A39" t="s">
        <v>60</v>
      </c>
      <c r="F39" s="1">
        <f>SUM(F25:F38)</f>
        <v>2563660.69</v>
      </c>
    </row>
    <row r="42" spans="1:7">
      <c r="A42" t="s">
        <v>61</v>
      </c>
      <c r="C42">
        <v>147360.85999999999</v>
      </c>
    </row>
    <row r="43" spans="1:7">
      <c r="A43" t="s">
        <v>62</v>
      </c>
      <c r="C43">
        <v>39306.51</v>
      </c>
    </row>
    <row r="44" spans="1:7">
      <c r="A44" t="s">
        <v>65</v>
      </c>
      <c r="C44" t="s">
        <v>66</v>
      </c>
    </row>
    <row r="46" spans="1:7">
      <c r="A46" t="s">
        <v>63</v>
      </c>
      <c r="E46" t="s">
        <v>58</v>
      </c>
    </row>
    <row r="47" spans="1:7">
      <c r="A47" t="s">
        <v>69</v>
      </c>
      <c r="C47" t="s">
        <v>68</v>
      </c>
      <c r="G47" t="s">
        <v>67</v>
      </c>
    </row>
    <row r="48" spans="1:7">
      <c r="A48" t="s">
        <v>70</v>
      </c>
    </row>
    <row r="50" spans="1:3">
      <c r="A50" t="s">
        <v>64</v>
      </c>
    </row>
    <row r="54" spans="1:3">
      <c r="B54" t="s">
        <v>43</v>
      </c>
      <c r="C54" t="s">
        <v>71</v>
      </c>
    </row>
  </sheetData>
  <mergeCells count="24">
    <mergeCell ref="A35:E35"/>
    <mergeCell ref="A36:E36"/>
    <mergeCell ref="A37:E37"/>
    <mergeCell ref="A38:E38"/>
    <mergeCell ref="A32:E32"/>
    <mergeCell ref="A33:E33"/>
    <mergeCell ref="A34:E34"/>
    <mergeCell ref="A31:E31"/>
    <mergeCell ref="A18:D18"/>
    <mergeCell ref="A19:D19"/>
    <mergeCell ref="A21:D21"/>
    <mergeCell ref="A24:E24"/>
    <mergeCell ref="A25:E25"/>
    <mergeCell ref="A26:E26"/>
    <mergeCell ref="A27:E27"/>
    <mergeCell ref="A28:E28"/>
    <mergeCell ref="A29:E29"/>
    <mergeCell ref="A30:E30"/>
    <mergeCell ref="A17:D17"/>
    <mergeCell ref="A11:D11"/>
    <mergeCell ref="A13:B14"/>
    <mergeCell ref="E13:F13"/>
    <mergeCell ref="A15:D15"/>
    <mergeCell ref="A16:D16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6:E46"/>
  <sheetViews>
    <sheetView workbookViewId="0">
      <selection activeCell="A6" sqref="A6:E49"/>
    </sheetView>
  </sheetViews>
  <sheetFormatPr defaultRowHeight="15"/>
  <cols>
    <col min="1" max="1" width="11.42578125" customWidth="1"/>
    <col min="2" max="2" width="56.7109375" customWidth="1"/>
    <col min="3" max="3" width="9.5703125" bestFit="1" customWidth="1"/>
    <col min="4" max="4" width="11.5703125" customWidth="1"/>
    <col min="5" max="5" width="10.140625" bestFit="1" customWidth="1"/>
  </cols>
  <sheetData>
    <row r="6" spans="1:5" ht="18.75">
      <c r="A6" s="6" t="s">
        <v>113</v>
      </c>
    </row>
    <row r="8" spans="1:5" ht="15.75">
      <c r="A8" s="25" t="s">
        <v>114</v>
      </c>
    </row>
    <row r="9" spans="1:5" ht="15.75">
      <c r="A9" s="25" t="s">
        <v>115</v>
      </c>
    </row>
    <row r="10" spans="1:5">
      <c r="A10" s="26" t="s">
        <v>137</v>
      </c>
    </row>
    <row r="11" spans="1:5">
      <c r="A11" s="26" t="s">
        <v>138</v>
      </c>
    </row>
    <row r="12" spans="1:5" ht="15.75" thickBot="1"/>
    <row r="13" spans="1:5">
      <c r="A13" s="18" t="s">
        <v>72</v>
      </c>
      <c r="B13" s="79" t="s">
        <v>74</v>
      </c>
      <c r="C13" s="81" t="s">
        <v>75</v>
      </c>
      <c r="D13" s="83" t="s">
        <v>76</v>
      </c>
      <c r="E13" s="36"/>
    </row>
    <row r="14" spans="1:5" ht="28.5" customHeight="1" thickBot="1">
      <c r="A14" s="19" t="s">
        <v>73</v>
      </c>
      <c r="B14" s="80"/>
      <c r="C14" s="82"/>
      <c r="D14" s="84"/>
      <c r="E14" s="40" t="s">
        <v>135</v>
      </c>
    </row>
    <row r="15" spans="1:5" ht="16.5" thickBot="1">
      <c r="A15" s="29" t="s">
        <v>77</v>
      </c>
      <c r="B15" s="20" t="s">
        <v>78</v>
      </c>
      <c r="C15" s="34">
        <v>4.2</v>
      </c>
      <c r="D15" s="27">
        <f>D17+D18</f>
        <v>1071389.08</v>
      </c>
      <c r="E15" s="38">
        <v>1186563</v>
      </c>
    </row>
    <row r="16" spans="1:5" ht="16.5" thickBot="1">
      <c r="A16" s="30"/>
      <c r="B16" s="21" t="s">
        <v>79</v>
      </c>
      <c r="C16" s="35"/>
      <c r="D16" s="28"/>
      <c r="E16" s="37"/>
    </row>
    <row r="17" spans="1:5" ht="16.5" thickBot="1">
      <c r="A17" s="32" t="s">
        <v>116</v>
      </c>
      <c r="B17" s="22" t="s">
        <v>80</v>
      </c>
      <c r="C17" s="35" t="s">
        <v>116</v>
      </c>
      <c r="D17" s="28">
        <v>280601.90000000002</v>
      </c>
      <c r="E17" s="37"/>
    </row>
    <row r="18" spans="1:5" ht="16.5" thickBot="1">
      <c r="A18" s="32" t="s">
        <v>117</v>
      </c>
      <c r="B18" s="22" t="s">
        <v>81</v>
      </c>
      <c r="C18" s="35" t="s">
        <v>125</v>
      </c>
      <c r="D18" s="28">
        <v>790787.18</v>
      </c>
      <c r="E18" s="37">
        <v>1186563</v>
      </c>
    </row>
    <row r="19" spans="1:5" ht="16.5" thickBot="1">
      <c r="A19" s="32"/>
      <c r="B19" s="22"/>
      <c r="C19" s="35"/>
      <c r="D19" s="28"/>
      <c r="E19" s="37"/>
    </row>
    <row r="20" spans="1:5" ht="16.5" thickBot="1">
      <c r="A20" s="33" t="s">
        <v>82</v>
      </c>
      <c r="B20" s="20" t="s">
        <v>83</v>
      </c>
      <c r="C20" s="34">
        <v>3.42</v>
      </c>
      <c r="D20" s="27">
        <f>D22+D23+D24+D25+D26+D27+D28</f>
        <v>872416.84000000008</v>
      </c>
      <c r="E20" s="38">
        <v>832162</v>
      </c>
    </row>
    <row r="21" spans="1:5" ht="16.5" thickBot="1">
      <c r="A21" s="32"/>
      <c r="B21" s="23" t="s">
        <v>84</v>
      </c>
      <c r="C21" s="35"/>
      <c r="D21" s="28"/>
      <c r="E21" s="37"/>
    </row>
    <row r="22" spans="1:5" ht="16.5" thickBot="1">
      <c r="A22" s="32" t="s">
        <v>118</v>
      </c>
      <c r="B22" s="22" t="s">
        <v>85</v>
      </c>
      <c r="C22" s="35" t="s">
        <v>86</v>
      </c>
      <c r="D22" s="28">
        <v>91833.35</v>
      </c>
      <c r="E22" s="37">
        <v>96720</v>
      </c>
    </row>
    <row r="23" spans="1:5" ht="32.25" thickBot="1">
      <c r="A23" s="32" t="s">
        <v>119</v>
      </c>
      <c r="B23" s="22" t="s">
        <v>87</v>
      </c>
      <c r="C23" s="35" t="s">
        <v>88</v>
      </c>
      <c r="D23" s="28">
        <v>2550.9299999999998</v>
      </c>
      <c r="E23" s="37">
        <v>1396</v>
      </c>
    </row>
    <row r="24" spans="1:5" ht="16.5" thickBot="1">
      <c r="A24" s="32" t="s">
        <v>120</v>
      </c>
      <c r="B24" s="22" t="s">
        <v>89</v>
      </c>
      <c r="C24" s="35" t="s">
        <v>90</v>
      </c>
      <c r="D24" s="28">
        <v>30611.119999999999</v>
      </c>
      <c r="E24" s="37">
        <v>22600</v>
      </c>
    </row>
    <row r="25" spans="1:5" ht="48" thickBot="1">
      <c r="A25" s="32" t="s">
        <v>121</v>
      </c>
      <c r="B25" s="22" t="s">
        <v>91</v>
      </c>
      <c r="C25" s="35" t="s">
        <v>132</v>
      </c>
      <c r="D25" s="28">
        <v>617324.18999999994</v>
      </c>
      <c r="E25" s="42">
        <v>616240</v>
      </c>
    </row>
    <row r="26" spans="1:5" ht="16.5" thickBot="1">
      <c r="A26" s="32" t="s">
        <v>122</v>
      </c>
      <c r="B26" s="22" t="s">
        <v>92</v>
      </c>
      <c r="C26" s="35" t="s">
        <v>88</v>
      </c>
      <c r="D26" s="28">
        <v>2550.9299999999998</v>
      </c>
      <c r="E26" s="42">
        <v>0</v>
      </c>
    </row>
    <row r="27" spans="1:5" ht="16.5" thickBot="1">
      <c r="A27" s="32" t="s">
        <v>123</v>
      </c>
      <c r="B27" s="22" t="s">
        <v>93</v>
      </c>
      <c r="C27" s="35" t="s">
        <v>94</v>
      </c>
      <c r="D27" s="28">
        <v>102037.06</v>
      </c>
      <c r="E27" s="42">
        <v>95206</v>
      </c>
    </row>
    <row r="28" spans="1:5" ht="16.5" thickBot="1">
      <c r="A28" s="32" t="s">
        <v>124</v>
      </c>
      <c r="B28" s="22" t="s">
        <v>95</v>
      </c>
      <c r="C28" s="35">
        <v>0.1</v>
      </c>
      <c r="D28" s="28">
        <v>25509.26</v>
      </c>
      <c r="E28" s="37">
        <v>0</v>
      </c>
    </row>
    <row r="29" spans="1:5" ht="16.5" thickBot="1">
      <c r="A29" s="33">
        <v>3</v>
      </c>
      <c r="B29" s="20" t="s">
        <v>96</v>
      </c>
      <c r="C29" s="34">
        <v>2.06</v>
      </c>
      <c r="D29" s="27">
        <f>D31+D33+D34+D35</f>
        <v>525490.82999999996</v>
      </c>
      <c r="E29" s="38">
        <v>499708</v>
      </c>
    </row>
    <row r="30" spans="1:5" ht="16.5" thickBot="1">
      <c r="A30" s="33"/>
      <c r="B30" s="23" t="s">
        <v>97</v>
      </c>
      <c r="C30" s="34"/>
      <c r="D30" s="28"/>
      <c r="E30" s="37"/>
    </row>
    <row r="31" spans="1:5" ht="15.75">
      <c r="A31" s="85" t="s">
        <v>125</v>
      </c>
      <c r="B31" s="24" t="s">
        <v>98</v>
      </c>
      <c r="C31" s="85">
        <v>0.74</v>
      </c>
      <c r="D31" s="87">
        <v>188768.55</v>
      </c>
      <c r="E31" s="42">
        <v>178126</v>
      </c>
    </row>
    <row r="32" spans="1:5" ht="16.5" thickBot="1">
      <c r="A32" s="86"/>
      <c r="B32" s="22" t="s">
        <v>99</v>
      </c>
      <c r="C32" s="86"/>
      <c r="D32" s="88"/>
      <c r="E32" s="42"/>
    </row>
    <row r="33" spans="1:5" ht="32.25" thickBot="1">
      <c r="A33" s="32" t="s">
        <v>126</v>
      </c>
      <c r="B33" s="22" t="s">
        <v>100</v>
      </c>
      <c r="C33" s="35" t="s">
        <v>101</v>
      </c>
      <c r="D33" s="28">
        <v>224481.52</v>
      </c>
      <c r="E33" s="42">
        <v>216918</v>
      </c>
    </row>
    <row r="34" spans="1:5" ht="16.5" thickBot="1">
      <c r="A34" s="32" t="s">
        <v>127</v>
      </c>
      <c r="B34" s="22" t="s">
        <v>102</v>
      </c>
      <c r="C34" s="35">
        <v>0.38</v>
      </c>
      <c r="D34" s="28">
        <v>96935.2</v>
      </c>
      <c r="E34" s="42">
        <v>93834</v>
      </c>
    </row>
    <row r="35" spans="1:5" ht="16.5" thickBot="1">
      <c r="A35" s="32" t="s">
        <v>128</v>
      </c>
      <c r="B35" s="22" t="s">
        <v>103</v>
      </c>
      <c r="C35" s="35">
        <v>0.06</v>
      </c>
      <c r="D35" s="28">
        <v>15305.56</v>
      </c>
      <c r="E35" s="42">
        <v>10830</v>
      </c>
    </row>
    <row r="36" spans="1:5" ht="16.5" thickBot="1">
      <c r="A36" s="33">
        <v>4</v>
      </c>
      <c r="B36" s="20" t="s">
        <v>104</v>
      </c>
      <c r="C36" s="34" t="s">
        <v>105</v>
      </c>
      <c r="D36" s="27">
        <v>157384.07999999999</v>
      </c>
      <c r="E36" s="38">
        <v>150257</v>
      </c>
    </row>
    <row r="37" spans="1:5" ht="16.5" thickBot="1">
      <c r="A37" s="32"/>
      <c r="B37" s="22"/>
      <c r="C37" s="35"/>
      <c r="D37" s="28"/>
      <c r="E37" s="37"/>
    </row>
    <row r="38" spans="1:5" ht="16.5" thickBot="1">
      <c r="A38" s="33">
        <v>5</v>
      </c>
      <c r="B38" s="20" t="s">
        <v>106</v>
      </c>
      <c r="C38" s="34" t="s">
        <v>119</v>
      </c>
      <c r="D38" s="27">
        <f>D40+D41+D42</f>
        <v>561203.81000000006</v>
      </c>
      <c r="E38" s="38">
        <v>522517.39</v>
      </c>
    </row>
    <row r="39" spans="1:5" ht="16.5" thickBot="1">
      <c r="A39" s="32"/>
      <c r="B39" s="23" t="s">
        <v>107</v>
      </c>
      <c r="C39" s="35"/>
      <c r="D39" s="28"/>
      <c r="E39" s="37"/>
    </row>
    <row r="40" spans="1:5" ht="32.25" thickBot="1">
      <c r="A40" s="32" t="s">
        <v>129</v>
      </c>
      <c r="B40" s="22" t="s">
        <v>108</v>
      </c>
      <c r="C40" s="35" t="s">
        <v>133</v>
      </c>
      <c r="D40" s="28">
        <v>471921.38</v>
      </c>
      <c r="E40" s="42">
        <v>460393</v>
      </c>
    </row>
    <row r="41" spans="1:5" ht="32.25" thickBot="1">
      <c r="A41" s="32" t="s">
        <v>130</v>
      </c>
      <c r="B41" s="22" t="s">
        <v>109</v>
      </c>
      <c r="C41" s="35" t="s">
        <v>110</v>
      </c>
      <c r="D41" s="28">
        <v>38263.9</v>
      </c>
      <c r="E41" s="41">
        <v>29968</v>
      </c>
    </row>
    <row r="42" spans="1:5" ht="16.5" thickBot="1">
      <c r="A42" s="32" t="s">
        <v>131</v>
      </c>
      <c r="B42" s="22" t="s">
        <v>111</v>
      </c>
      <c r="C42" s="35">
        <v>0.2</v>
      </c>
      <c r="D42" s="28">
        <v>51018.53</v>
      </c>
      <c r="E42" s="37">
        <v>32156</v>
      </c>
    </row>
    <row r="43" spans="1:5" ht="16.5" thickBot="1">
      <c r="A43" s="31"/>
      <c r="B43" s="20" t="s">
        <v>112</v>
      </c>
      <c r="C43" s="34" t="s">
        <v>134</v>
      </c>
      <c r="D43" s="39">
        <f>D38+D36+D29+D20+D15</f>
        <v>3187884.64</v>
      </c>
      <c r="E43" s="39">
        <f>E38+E36+E29+E20+E15</f>
        <v>3191207.39</v>
      </c>
    </row>
    <row r="46" spans="1:5" ht="18.75">
      <c r="B46" s="43" t="s">
        <v>136</v>
      </c>
      <c r="C46" s="43"/>
      <c r="D46" s="43" t="s">
        <v>71</v>
      </c>
      <c r="E46" s="43"/>
    </row>
  </sheetData>
  <mergeCells count="6">
    <mergeCell ref="B13:B14"/>
    <mergeCell ref="C13:C14"/>
    <mergeCell ref="D13:D14"/>
    <mergeCell ref="A31:A32"/>
    <mergeCell ref="C31:C32"/>
    <mergeCell ref="D31:D32"/>
  </mergeCells>
  <pageMargins left="0.11811023622047245" right="0.11811023622047245" top="0.74803149606299213" bottom="0.74803149606299213" header="0" footer="0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6"/>
  <sheetViews>
    <sheetView tabSelected="1" workbookViewId="0">
      <selection activeCell="L38" sqref="L38"/>
    </sheetView>
  </sheetViews>
  <sheetFormatPr defaultRowHeight="15"/>
  <cols>
    <col min="1" max="1" width="5.85546875" customWidth="1"/>
    <col min="2" max="2" width="65.42578125" customWidth="1"/>
    <col min="3" max="3" width="6.7109375" style="47" customWidth="1"/>
    <col min="4" max="5" width="0" hidden="1" customWidth="1"/>
    <col min="6" max="6" width="14.85546875" style="47" customWidth="1"/>
    <col min="7" max="7" width="13.7109375" customWidth="1"/>
    <col min="9" max="9" width="12" customWidth="1"/>
  </cols>
  <sheetData>
    <row r="1" spans="1:10" ht="18.75">
      <c r="A1" s="6" t="s">
        <v>141</v>
      </c>
    </row>
    <row r="2" spans="1:10" ht="18.75">
      <c r="A2" s="43" t="s">
        <v>114</v>
      </c>
      <c r="B2" s="43"/>
      <c r="C2" s="50"/>
      <c r="D2" s="43"/>
      <c r="E2" s="43"/>
      <c r="F2" s="50"/>
    </row>
    <row r="3" spans="1:10" ht="18.75">
      <c r="A3" s="43" t="s">
        <v>140</v>
      </c>
      <c r="B3" s="43"/>
      <c r="C3" s="50"/>
      <c r="D3" s="43"/>
      <c r="E3" s="43"/>
      <c r="F3" s="50"/>
    </row>
    <row r="4" spans="1:10" ht="18.75">
      <c r="A4" s="43" t="s">
        <v>142</v>
      </c>
      <c r="B4" s="43"/>
      <c r="C4" s="50"/>
      <c r="D4" s="43"/>
      <c r="E4" s="43"/>
      <c r="F4" s="50"/>
      <c r="J4" s="43"/>
    </row>
    <row r="5" spans="1:10" ht="19.5" thickBot="1">
      <c r="A5" s="43" t="s">
        <v>143</v>
      </c>
      <c r="B5" s="43"/>
      <c r="C5" s="50"/>
      <c r="D5" s="43"/>
      <c r="E5" s="43"/>
      <c r="F5" s="50"/>
    </row>
    <row r="6" spans="1:10">
      <c r="A6" s="44" t="s">
        <v>72</v>
      </c>
      <c r="B6" s="79" t="s">
        <v>74</v>
      </c>
      <c r="C6" s="89" t="s">
        <v>75</v>
      </c>
      <c r="D6" s="3"/>
      <c r="E6" s="3"/>
      <c r="F6" s="48"/>
      <c r="G6" s="3"/>
    </row>
    <row r="7" spans="1:10" ht="23.25" thickBot="1">
      <c r="A7" s="45" t="s">
        <v>73</v>
      </c>
      <c r="B7" s="80"/>
      <c r="C7" s="90"/>
      <c r="D7" s="3"/>
      <c r="E7" s="3"/>
      <c r="F7" s="48" t="s">
        <v>147</v>
      </c>
      <c r="G7" s="3" t="s">
        <v>148</v>
      </c>
    </row>
    <row r="8" spans="1:10" ht="20.100000000000001" customHeight="1" thickBot="1">
      <c r="A8" s="29" t="s">
        <v>77</v>
      </c>
      <c r="B8" s="20" t="s">
        <v>78</v>
      </c>
      <c r="C8" s="49">
        <f>C10+C11</f>
        <v>3.94</v>
      </c>
      <c r="D8" s="53"/>
      <c r="E8" s="53"/>
      <c r="F8" s="55">
        <v>1006186</v>
      </c>
      <c r="G8" s="91">
        <f>G10+G11</f>
        <v>903923.42999999993</v>
      </c>
    </row>
    <row r="9" spans="1:10" ht="20.100000000000001" customHeight="1" thickBot="1">
      <c r="A9" s="30"/>
      <c r="B9" s="62" t="s">
        <v>79</v>
      </c>
      <c r="C9" s="57"/>
      <c r="D9" s="53"/>
      <c r="E9" s="53"/>
      <c r="F9" s="54"/>
      <c r="G9" s="92"/>
    </row>
    <row r="10" spans="1:10" ht="20.100000000000001" customHeight="1" thickBot="1">
      <c r="A10" s="46" t="s">
        <v>116</v>
      </c>
      <c r="B10" s="62" t="s">
        <v>80</v>
      </c>
      <c r="C10" s="57">
        <v>0.84</v>
      </c>
      <c r="D10" s="53">
        <v>12</v>
      </c>
      <c r="E10" s="53">
        <v>20803.73</v>
      </c>
      <c r="F10" s="56">
        <v>214517</v>
      </c>
      <c r="G10" s="93">
        <v>68645.31</v>
      </c>
    </row>
    <row r="11" spans="1:10" ht="20.100000000000001" customHeight="1" thickBot="1">
      <c r="A11" s="46" t="s">
        <v>117</v>
      </c>
      <c r="B11" s="62" t="s">
        <v>81</v>
      </c>
      <c r="C11" s="57">
        <v>3.1</v>
      </c>
      <c r="D11" s="53">
        <v>12</v>
      </c>
      <c r="E11" s="53">
        <v>20803.73</v>
      </c>
      <c r="F11" s="56">
        <v>791669</v>
      </c>
      <c r="G11" s="93">
        <v>835278.12</v>
      </c>
    </row>
    <row r="12" spans="1:10" ht="20.100000000000001" customHeight="1" thickBot="1">
      <c r="A12" s="33" t="s">
        <v>82</v>
      </c>
      <c r="B12" s="63" t="s">
        <v>83</v>
      </c>
      <c r="C12" s="49">
        <f>C14+C15+C16+C17+C18</f>
        <v>3.54</v>
      </c>
      <c r="D12" s="53">
        <v>12</v>
      </c>
      <c r="E12" s="53">
        <v>20803.73</v>
      </c>
      <c r="F12" s="55">
        <v>904035</v>
      </c>
      <c r="G12" s="94">
        <f>G14+G15+G16+G17+G18</f>
        <v>926910.88</v>
      </c>
    </row>
    <row r="13" spans="1:10" ht="20.100000000000001" customHeight="1" thickBot="1">
      <c r="A13" s="46"/>
      <c r="B13" s="62" t="s">
        <v>84</v>
      </c>
      <c r="C13" s="57"/>
      <c r="D13" s="53"/>
      <c r="E13" s="53"/>
      <c r="F13" s="56"/>
      <c r="G13" s="93"/>
    </row>
    <row r="14" spans="1:10" ht="15" customHeight="1" thickBot="1">
      <c r="A14" s="46" t="s">
        <v>118</v>
      </c>
      <c r="B14" s="62" t="s">
        <v>85</v>
      </c>
      <c r="C14" s="57">
        <v>0.36</v>
      </c>
      <c r="D14" s="53">
        <v>12</v>
      </c>
      <c r="E14" s="53">
        <v>20803.73</v>
      </c>
      <c r="F14" s="56">
        <v>91936</v>
      </c>
      <c r="G14" s="93">
        <v>112840</v>
      </c>
    </row>
    <row r="15" spans="1:10" ht="31.5" customHeight="1" thickBot="1">
      <c r="A15" s="46" t="s">
        <v>119</v>
      </c>
      <c r="B15" s="62" t="s">
        <v>87</v>
      </c>
      <c r="C15" s="57">
        <v>0.25</v>
      </c>
      <c r="D15" s="53">
        <v>12</v>
      </c>
      <c r="E15" s="53">
        <v>20803.73</v>
      </c>
      <c r="F15" s="56">
        <v>63844</v>
      </c>
      <c r="G15" s="93">
        <v>63488</v>
      </c>
    </row>
    <row r="16" spans="1:10" ht="20.100000000000001" customHeight="1" thickBot="1">
      <c r="A16" s="46" t="s">
        <v>120</v>
      </c>
      <c r="B16" s="62" t="s">
        <v>89</v>
      </c>
      <c r="C16" s="57">
        <v>0.12</v>
      </c>
      <c r="D16" s="53">
        <v>12</v>
      </c>
      <c r="E16" s="53">
        <v>20803.73</v>
      </c>
      <c r="F16" s="56">
        <v>30645</v>
      </c>
      <c r="G16" s="93">
        <v>31226</v>
      </c>
    </row>
    <row r="17" spans="1:7" ht="49.5" customHeight="1" thickBot="1">
      <c r="A17" s="46" t="s">
        <v>121</v>
      </c>
      <c r="B17" s="62" t="s">
        <v>91</v>
      </c>
      <c r="C17" s="57">
        <v>2.4</v>
      </c>
      <c r="D17" s="53">
        <v>12</v>
      </c>
      <c r="E17" s="53">
        <v>20803.73</v>
      </c>
      <c r="F17" s="56">
        <v>612905</v>
      </c>
      <c r="G17" s="93">
        <v>614631</v>
      </c>
    </row>
    <row r="18" spans="1:7" ht="20.100000000000001" customHeight="1" thickBot="1">
      <c r="A18" s="46" t="s">
        <v>122</v>
      </c>
      <c r="B18" s="62" t="s">
        <v>93</v>
      </c>
      <c r="C18" s="57">
        <v>0.41</v>
      </c>
      <c r="D18" s="53">
        <v>12</v>
      </c>
      <c r="E18" s="53">
        <v>20803.73</v>
      </c>
      <c r="F18" s="56">
        <v>104705</v>
      </c>
      <c r="G18" s="93">
        <v>104725.88</v>
      </c>
    </row>
    <row r="19" spans="1:7" ht="20.100000000000001" customHeight="1" thickBot="1">
      <c r="A19" s="33">
        <v>3</v>
      </c>
      <c r="B19" s="63" t="s">
        <v>96</v>
      </c>
      <c r="C19" s="49">
        <f>C21+C22+C23+C24+C25</f>
        <v>2.0999999999999996</v>
      </c>
      <c r="D19" s="53">
        <v>12</v>
      </c>
      <c r="E19" s="53">
        <v>20803.73</v>
      </c>
      <c r="F19" s="55">
        <v>536292</v>
      </c>
      <c r="G19" s="94">
        <f>G21+G22+G23+G24+G25</f>
        <v>583230.29</v>
      </c>
    </row>
    <row r="20" spans="1:7" ht="20.100000000000001" customHeight="1">
      <c r="A20" s="51"/>
      <c r="B20" s="64" t="s">
        <v>97</v>
      </c>
      <c r="C20" s="58"/>
      <c r="D20" s="53"/>
      <c r="E20" s="53"/>
      <c r="F20" s="56"/>
      <c r="G20" s="93"/>
    </row>
    <row r="21" spans="1:7" ht="37.5" customHeight="1">
      <c r="A21" s="52" t="s">
        <v>125</v>
      </c>
      <c r="B21" s="65" t="s">
        <v>144</v>
      </c>
      <c r="C21" s="59">
        <v>0.75</v>
      </c>
      <c r="D21" s="53">
        <v>12</v>
      </c>
      <c r="E21" s="53">
        <v>20803.73</v>
      </c>
      <c r="F21" s="56">
        <v>191533</v>
      </c>
      <c r="G21" s="93">
        <v>206995</v>
      </c>
    </row>
    <row r="22" spans="1:7" ht="33.75" customHeight="1" thickBot="1">
      <c r="A22" s="46" t="s">
        <v>126</v>
      </c>
      <c r="B22" s="62" t="s">
        <v>100</v>
      </c>
      <c r="C22" s="57">
        <v>0.88</v>
      </c>
      <c r="D22" s="53">
        <v>12</v>
      </c>
      <c r="E22" s="53">
        <v>20803.73</v>
      </c>
      <c r="F22" s="56">
        <v>224732</v>
      </c>
      <c r="G22" s="93">
        <v>219256</v>
      </c>
    </row>
    <row r="23" spans="1:7" ht="20.100000000000001" customHeight="1" thickBot="1">
      <c r="A23" s="46" t="s">
        <v>127</v>
      </c>
      <c r="B23" s="62" t="s">
        <v>102</v>
      </c>
      <c r="C23" s="57">
        <v>0.33</v>
      </c>
      <c r="D23" s="53">
        <v>12</v>
      </c>
      <c r="E23" s="53">
        <v>20803.73</v>
      </c>
      <c r="F23" s="56">
        <v>84274</v>
      </c>
      <c r="G23" s="93">
        <v>94817.03</v>
      </c>
    </row>
    <row r="24" spans="1:7" ht="20.100000000000001" customHeight="1" thickBot="1">
      <c r="A24" s="46" t="s">
        <v>128</v>
      </c>
      <c r="B24" s="62" t="s">
        <v>103</v>
      </c>
      <c r="C24" s="57">
        <v>0.05</v>
      </c>
      <c r="D24" s="53">
        <v>12</v>
      </c>
      <c r="E24" s="53">
        <v>20803.73</v>
      </c>
      <c r="F24" s="56">
        <v>12769</v>
      </c>
      <c r="G24" s="93">
        <v>10116.26</v>
      </c>
    </row>
    <row r="25" spans="1:7" ht="33.75" customHeight="1" thickBot="1">
      <c r="A25" s="46" t="s">
        <v>139</v>
      </c>
      <c r="B25" s="62" t="s">
        <v>145</v>
      </c>
      <c r="C25" s="57">
        <v>0.09</v>
      </c>
      <c r="D25" s="53">
        <v>12</v>
      </c>
      <c r="E25" s="53">
        <v>20803.73</v>
      </c>
      <c r="F25" s="56">
        <v>22984</v>
      </c>
      <c r="G25" s="93">
        <v>52046</v>
      </c>
    </row>
    <row r="26" spans="1:7" ht="20.100000000000001" customHeight="1" thickBot="1">
      <c r="A26" s="33">
        <v>4</v>
      </c>
      <c r="B26" s="63" t="s">
        <v>104</v>
      </c>
      <c r="C26" s="49">
        <v>0.61</v>
      </c>
      <c r="D26" s="53">
        <v>12</v>
      </c>
      <c r="E26" s="53">
        <v>20803.73</v>
      </c>
      <c r="F26" s="55">
        <v>155780</v>
      </c>
      <c r="G26" s="95">
        <v>150496</v>
      </c>
    </row>
    <row r="27" spans="1:7" ht="20.100000000000001" customHeight="1" thickBot="1">
      <c r="A27" s="46"/>
      <c r="B27" s="62"/>
      <c r="C27" s="57"/>
      <c r="D27" s="53"/>
      <c r="E27" s="53"/>
      <c r="F27" s="56"/>
      <c r="G27" s="93"/>
    </row>
    <row r="28" spans="1:7" ht="20.100000000000001" customHeight="1" thickBot="1">
      <c r="A28" s="33">
        <v>5</v>
      </c>
      <c r="B28" s="63" t="s">
        <v>106</v>
      </c>
      <c r="C28" s="49">
        <v>2.3199999999999998</v>
      </c>
      <c r="D28" s="53">
        <v>12</v>
      </c>
      <c r="E28" s="53">
        <v>20803.73</v>
      </c>
      <c r="F28" s="55">
        <v>592475</v>
      </c>
      <c r="G28" s="94">
        <f>G30+G31+G32</f>
        <v>852531.39999999991</v>
      </c>
    </row>
    <row r="29" spans="1:7" ht="20.100000000000001" customHeight="1" thickBot="1">
      <c r="A29" s="46"/>
      <c r="B29" s="62" t="s">
        <v>107</v>
      </c>
      <c r="C29" s="57"/>
      <c r="D29" s="53"/>
      <c r="E29" s="53"/>
      <c r="F29" s="56"/>
      <c r="G29" s="93"/>
    </row>
    <row r="30" spans="1:7" ht="36.75" customHeight="1" thickBot="1">
      <c r="A30" s="46" t="s">
        <v>129</v>
      </c>
      <c r="B30" s="62" t="s">
        <v>108</v>
      </c>
      <c r="C30" s="57">
        <v>2.06</v>
      </c>
      <c r="D30" s="53">
        <v>12</v>
      </c>
      <c r="E30" s="53">
        <v>20803.73</v>
      </c>
      <c r="F30" s="56">
        <v>526077</v>
      </c>
      <c r="G30" s="93">
        <v>504639.36</v>
      </c>
    </row>
    <row r="31" spans="1:7" ht="40.5" customHeight="1" thickBot="1">
      <c r="A31" s="46" t="s">
        <v>130</v>
      </c>
      <c r="B31" s="62" t="s">
        <v>146</v>
      </c>
      <c r="C31" s="57">
        <v>0.12</v>
      </c>
      <c r="D31" s="53">
        <v>12</v>
      </c>
      <c r="E31" s="53">
        <v>20803.73</v>
      </c>
      <c r="F31" s="56">
        <v>30645</v>
      </c>
      <c r="G31" s="93">
        <v>322473.03999999998</v>
      </c>
    </row>
    <row r="32" spans="1:7" ht="20.100000000000001" customHeight="1" thickBot="1">
      <c r="A32" s="46" t="s">
        <v>131</v>
      </c>
      <c r="B32" s="62" t="s">
        <v>111</v>
      </c>
      <c r="C32" s="57">
        <v>0.14000000000000001</v>
      </c>
      <c r="D32" s="53">
        <v>12</v>
      </c>
      <c r="E32" s="53">
        <v>20803.73</v>
      </c>
      <c r="F32" s="56">
        <v>35753</v>
      </c>
      <c r="G32" s="93">
        <v>25419</v>
      </c>
    </row>
    <row r="33" spans="1:9" ht="20.100000000000001" customHeight="1" thickBot="1">
      <c r="A33" s="31"/>
      <c r="B33" s="63" t="s">
        <v>112</v>
      </c>
      <c r="C33" s="49">
        <f>C28+C26+C19+C12+C8</f>
        <v>12.51</v>
      </c>
      <c r="D33" s="53">
        <v>12</v>
      </c>
      <c r="E33" s="53">
        <v>20803.73</v>
      </c>
      <c r="F33" s="92">
        <f t="shared" ref="F33" si="0">C33*D33*E33</f>
        <v>3123055.9476000001</v>
      </c>
      <c r="G33" s="91">
        <f>G28+G26+G19+G12+G8</f>
        <v>3417092</v>
      </c>
    </row>
    <row r="34" spans="1:9" ht="18.75">
      <c r="B34" s="43"/>
      <c r="C34" s="60"/>
      <c r="G34" s="61"/>
      <c r="I34" s="47"/>
    </row>
    <row r="36" spans="1:9" ht="18.75">
      <c r="B36" s="43" t="s">
        <v>136</v>
      </c>
      <c r="C36" s="50"/>
      <c r="G36" t="s">
        <v>71</v>
      </c>
    </row>
  </sheetData>
  <mergeCells count="2">
    <mergeCell ref="B6:B7"/>
    <mergeCell ref="C6:C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ТСЖ</dc:creator>
  <cp:lastModifiedBy>ТСЖ</cp:lastModifiedBy>
  <cp:lastPrinted>2015-03-06T06:41:23Z</cp:lastPrinted>
  <dcterms:created xsi:type="dcterms:W3CDTF">2013-02-04T06:19:04Z</dcterms:created>
  <dcterms:modified xsi:type="dcterms:W3CDTF">2015-03-11T04:54:14Z</dcterms:modified>
</cp:coreProperties>
</file>